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ronicsolutions.sharepoint.com/sites/AllgemeinesTeamActronicSolutions/Shared Documents/General/112 Vertrieb/Lieferanten/PMW/"/>
    </mc:Choice>
  </mc:AlternateContent>
  <xr:revisionPtr revIDLastSave="49" documentId="8_{35803CEB-1F0F-45E9-A332-F8C6752BD839}" xr6:coauthVersionLast="47" xr6:coauthVersionMax="47" xr10:uidLastSave="{2629F959-3EFD-45A0-914F-1C5C8187E2FD}"/>
  <bookViews>
    <workbookView xWindow="19275" yWindow="4485" windowWidth="23430" windowHeight="15435" xr2:uid="{7118B515-C209-499D-BA24-1F228D93EFEA}"/>
  </bookViews>
  <sheets>
    <sheet name="Data Capture" sheetId="1" r:id="rId1"/>
    <sheet name="Exchange Rate" sheetId="3" r:id="rId2"/>
    <sheet name="Lookup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1" l="1"/>
  <c r="C69" i="1"/>
  <c r="C64" i="1"/>
  <c r="C63" i="1"/>
  <c r="C48" i="1"/>
  <c r="C29" i="1"/>
  <c r="C30" i="1" s="1"/>
  <c r="C35" i="1" s="1"/>
  <c r="C24" i="1"/>
  <c r="C25" i="1" s="1"/>
  <c r="C34" i="1" s="1"/>
</calcChain>
</file>

<file path=xl/sharedStrings.xml><?xml version="1.0" encoding="utf-8"?>
<sst xmlns="http://schemas.openxmlformats.org/spreadsheetml/2006/main" count="145" uniqueCount="94">
  <si>
    <t>Nm</t>
  </si>
  <si>
    <t>Speed @ Rated Torque</t>
  </si>
  <si>
    <t>RPM</t>
  </si>
  <si>
    <t>Rads/Sec</t>
  </si>
  <si>
    <t>Rated Power</t>
  </si>
  <si>
    <t>kW</t>
  </si>
  <si>
    <t>Peak Torque</t>
  </si>
  <si>
    <t>Speed @ Peak Torque</t>
  </si>
  <si>
    <t>Peak Power</t>
  </si>
  <si>
    <t>Motor Supply Voltage</t>
  </si>
  <si>
    <t>VDC</t>
  </si>
  <si>
    <t>A</t>
  </si>
  <si>
    <t>Time at Peak Torque</t>
  </si>
  <si>
    <t>Secs</t>
  </si>
  <si>
    <t>Motor Cooling</t>
  </si>
  <si>
    <t>Min. Operating Temperature</t>
  </si>
  <si>
    <t>Max. Operating Temperature</t>
  </si>
  <si>
    <t>Degs C</t>
  </si>
  <si>
    <t>Feedback Device</t>
  </si>
  <si>
    <t>Brake</t>
  </si>
  <si>
    <t>Select</t>
  </si>
  <si>
    <t>Unknown</t>
  </si>
  <si>
    <t>Liquid Cooling</t>
  </si>
  <si>
    <t>Air Cooling</t>
  </si>
  <si>
    <t xml:space="preserve">Feedback </t>
  </si>
  <si>
    <t>Select …</t>
  </si>
  <si>
    <t>Sensorless</t>
  </si>
  <si>
    <t>Halls Only</t>
  </si>
  <si>
    <t>Inc. Encoder + Halls</t>
  </si>
  <si>
    <t>Inc. Encoder Only</t>
  </si>
  <si>
    <t>Resolver</t>
  </si>
  <si>
    <t>Abs Single Turn Encoder</t>
  </si>
  <si>
    <t>Abs Multi-Turn Encoder</t>
  </si>
  <si>
    <t>Holding Brake</t>
  </si>
  <si>
    <t>Brake Voltage</t>
  </si>
  <si>
    <t>Yes</t>
  </si>
  <si>
    <t>No</t>
  </si>
  <si>
    <t>IP Rating (Dust)</t>
  </si>
  <si>
    <t>IP Rating (Liquid)</t>
  </si>
  <si>
    <t>IP Rating</t>
  </si>
  <si>
    <t>Axis Name</t>
  </si>
  <si>
    <t>Axis Description</t>
  </si>
  <si>
    <t>Payload Description</t>
  </si>
  <si>
    <t>Max. Motor Body Length (Exc. Shaft)</t>
  </si>
  <si>
    <t>Max. Motor Body Diameter/Square</t>
  </si>
  <si>
    <t>mm</t>
  </si>
  <si>
    <t>Max. Axial Load</t>
  </si>
  <si>
    <t>Max. Radial Load</t>
  </si>
  <si>
    <t>Max. Tilting Moment (@ 1/2 Shaft Length)</t>
  </si>
  <si>
    <t>N</t>
  </si>
  <si>
    <t>Motor Cooling Method</t>
  </si>
  <si>
    <t>Availability of Sample Motor(s)</t>
  </si>
  <si>
    <t>Target Price for Sample Motor(s)</t>
  </si>
  <si>
    <t xml:space="preserve">Development Budget </t>
  </si>
  <si>
    <t>Availability of Production Motor(s)</t>
  </si>
  <si>
    <t>USD</t>
  </si>
  <si>
    <t>Date</t>
  </si>
  <si>
    <t>No.</t>
  </si>
  <si>
    <t>Qty of Sample Motor(s)</t>
  </si>
  <si>
    <t>Target Price for Production Motors</t>
  </si>
  <si>
    <t>EURO</t>
  </si>
  <si>
    <t>GBP</t>
  </si>
  <si>
    <t>Please check conversation rate</t>
  </si>
  <si>
    <t>Complete Yellow Cells</t>
  </si>
  <si>
    <t>Blue Cells are Calculated</t>
  </si>
  <si>
    <t>Assuming 80% System Efficiency</t>
  </si>
  <si>
    <t>Ambient Temperature</t>
  </si>
  <si>
    <t>Number of Production Motors/Year</t>
  </si>
  <si>
    <t>-</t>
  </si>
  <si>
    <t>Max. Motor Weight</t>
  </si>
  <si>
    <t>Kg</t>
  </si>
  <si>
    <t>Application Type</t>
  </si>
  <si>
    <t>Motor Technology</t>
  </si>
  <si>
    <t>Motor Configuration</t>
  </si>
  <si>
    <t xml:space="preserve">Motor </t>
  </si>
  <si>
    <t>Motor</t>
  </si>
  <si>
    <t>Seelct …</t>
  </si>
  <si>
    <t>Housed</t>
  </si>
  <si>
    <t>Frameless</t>
  </si>
  <si>
    <t>DC Brushed</t>
  </si>
  <si>
    <t>DC Brushless</t>
  </si>
  <si>
    <t>Industrial/Commercial</t>
  </si>
  <si>
    <t>Aerospace/Defence</t>
  </si>
  <si>
    <t>Rated/Continuous Torque</t>
  </si>
  <si>
    <t>Instructions for Use</t>
  </si>
  <si>
    <t>Ingress Protection Solids</t>
  </si>
  <si>
    <t>Ingress Protection Water</t>
  </si>
  <si>
    <t>9K</t>
  </si>
  <si>
    <t>DISTRIBUTOR APPLICATION CAPTURE FORM REV. 1 JULY 2023</t>
  </si>
  <si>
    <t>Estimated Rated Motor Current</t>
  </si>
  <si>
    <t>Estimated Peak Motor Current</t>
  </si>
  <si>
    <t>Output Shaft Diameter</t>
  </si>
  <si>
    <t>Output Shaft Length</t>
  </si>
  <si>
    <t>zur Verfügung gestellt von: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</si>
</sst>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2" fontId="0" fillId="0" borderId="0" xfId="1" applyNumberFormat="1" applyFont="1" applyAlignment="1">
      <alignment horizontal="center"/>
    </xf>
    <xf numFmtId="0" fontId="0" fillId="4" borderId="1" xfId="0" applyFill="1" applyBorder="1"/>
    <xf numFmtId="2" fontId="0" fillId="2" borderId="1" xfId="1" applyNumberFormat="1" applyFont="1" applyFill="1" applyBorder="1" applyAlignment="1">
      <alignment horizontal="center"/>
    </xf>
    <xf numFmtId="2" fontId="0" fillId="3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 vertical="top"/>
    </xf>
    <xf numFmtId="14" fontId="0" fillId="2" borderId="1" xfId="0" applyNumberForma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4" fillId="0" borderId="0" xfId="0" applyFont="1"/>
    <xf numFmtId="0" fontId="3" fillId="4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560197</xdr:colOff>
      <xdr:row>3</xdr:row>
      <xdr:rowOff>77874</xdr:rowOff>
    </xdr:from>
    <xdr:to>
      <xdr:col>10</xdr:col>
      <xdr:colOff>154805</xdr:colOff>
      <xdr:row>11</xdr:row>
      <xdr:rowOff>132183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14FB3A-03C6-9E74-4515-3C0E7A1DB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789" y="878752"/>
          <a:ext cx="2020567" cy="1547207"/>
        </a:xfrm>
        <a:prstGeom prst="rect">
          <a:avLst/>
        </a:prstGeom>
      </xdr:spPr>
    </xdr:pic>
    <xdr:clientData/>
  </xdr:twoCellAnchor>
  <xdr:twoCellAnchor editAs="oneCell">
    <xdr:from>
      <xdr:col>4</xdr:col>
      <xdr:colOff>242316</xdr:colOff>
      <xdr:row>35</xdr:row>
      <xdr:rowOff>118803</xdr:rowOff>
    </xdr:from>
    <xdr:to>
      <xdr:col>9</xdr:col>
      <xdr:colOff>79817</xdr:colOff>
      <xdr:row>61</xdr:row>
      <xdr:rowOff>184670</xdr:rowOff>
    </xdr:to>
    <xdr:pic>
      <xdr:nvPicPr>
        <xdr:cNvPr id="4" name="Picture 3" descr="All You Need to Know About IP Ratings - Advice Centre">
          <a:extLst>
            <a:ext uri="{FF2B5EF4-FFF2-40B4-BE49-F238E27FC236}">
              <a16:creationId xmlns:a16="http://schemas.microsoft.com/office/drawing/2014/main" id="{31B839C2-3865-3C18-3914-DE94E8C9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7903" y="7175079"/>
          <a:ext cx="2899108" cy="5119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13</xdr:row>
      <xdr:rowOff>184667</xdr:rowOff>
    </xdr:from>
    <xdr:to>
      <xdr:col>10</xdr:col>
      <xdr:colOff>247991</xdr:colOff>
      <xdr:row>17</xdr:row>
      <xdr:rowOff>29157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E785A23A-98F2-4FFA-B781-36E4A290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4158" y="2954693"/>
          <a:ext cx="2833348" cy="63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F7C20-0470-4857-AC8D-8EC08F8A5427}">
  <dimension ref="B2:G70"/>
  <sheetViews>
    <sheetView tabSelected="1" zoomScale="98" zoomScaleNormal="98" workbookViewId="0">
      <selection activeCell="K26" sqref="K26"/>
    </sheetView>
  </sheetViews>
  <sheetFormatPr baseColWidth="10" defaultColWidth="9.140625" defaultRowHeight="15" x14ac:dyDescent="0.25"/>
  <cols>
    <col min="1" max="1" width="2.7109375" customWidth="1"/>
    <col min="2" max="2" width="36.5703125" bestFit="1" customWidth="1"/>
    <col min="3" max="3" width="21.28515625" bestFit="1" customWidth="1"/>
  </cols>
  <sheetData>
    <row r="2" spans="2:7" s="17" customFormat="1" ht="33.75" x14ac:dyDescent="0.5">
      <c r="B2" s="17" t="s">
        <v>88</v>
      </c>
    </row>
    <row r="4" spans="2:7" x14ac:dyDescent="0.25">
      <c r="B4" s="4" t="s">
        <v>40</v>
      </c>
      <c r="C4" s="21"/>
      <c r="D4" s="21"/>
      <c r="E4" s="21"/>
      <c r="F4" s="21"/>
    </row>
    <row r="5" spans="2:7" x14ac:dyDescent="0.25">
      <c r="B5" s="22" t="s">
        <v>41</v>
      </c>
      <c r="C5" s="20"/>
      <c r="D5" s="20"/>
      <c r="E5" s="20"/>
      <c r="F5" s="20"/>
    </row>
    <row r="6" spans="2:7" x14ac:dyDescent="0.25">
      <c r="B6" s="22"/>
      <c r="C6" s="20"/>
      <c r="D6" s="20"/>
      <c r="E6" s="20"/>
      <c r="F6" s="20"/>
    </row>
    <row r="7" spans="2:7" x14ac:dyDescent="0.25">
      <c r="B7" s="22"/>
      <c r="C7" s="20"/>
      <c r="D7" s="20"/>
      <c r="E7" s="20"/>
      <c r="F7" s="20"/>
    </row>
    <row r="8" spans="2:7" x14ac:dyDescent="0.25">
      <c r="B8" s="22"/>
      <c r="C8" s="20"/>
      <c r="D8" s="20"/>
      <c r="E8" s="20"/>
      <c r="F8" s="20"/>
    </row>
    <row r="9" spans="2:7" x14ac:dyDescent="0.25">
      <c r="B9" s="22" t="s">
        <v>42</v>
      </c>
      <c r="C9" s="20"/>
      <c r="D9" s="20"/>
      <c r="E9" s="20"/>
      <c r="F9" s="20"/>
    </row>
    <row r="10" spans="2:7" x14ac:dyDescent="0.25">
      <c r="B10" s="22"/>
      <c r="C10" s="20"/>
      <c r="D10" s="20"/>
      <c r="E10" s="20"/>
      <c r="F10" s="20"/>
    </row>
    <row r="11" spans="2:7" x14ac:dyDescent="0.25">
      <c r="B11" s="22"/>
      <c r="C11" s="20"/>
      <c r="D11" s="20"/>
      <c r="E11" s="20"/>
      <c r="F11" s="20"/>
    </row>
    <row r="12" spans="2:7" x14ac:dyDescent="0.25">
      <c r="B12" s="22"/>
      <c r="C12" s="20"/>
      <c r="D12" s="20"/>
      <c r="E12" s="20"/>
      <c r="F12" s="20"/>
    </row>
    <row r="13" spans="2:7" ht="15.75" thickBot="1" x14ac:dyDescent="0.3">
      <c r="B13" s="13"/>
      <c r="C13" s="13"/>
      <c r="D13" s="13"/>
      <c r="E13" s="13"/>
      <c r="F13" s="13"/>
    </row>
    <row r="14" spans="2:7" x14ac:dyDescent="0.25">
      <c r="B14" s="23" t="s">
        <v>84</v>
      </c>
      <c r="C14" s="25" t="s">
        <v>63</v>
      </c>
      <c r="D14" s="26"/>
      <c r="E14" s="13"/>
      <c r="G14" s="13" t="s">
        <v>93</v>
      </c>
    </row>
    <row r="15" spans="2:7" ht="15.75" thickBot="1" x14ac:dyDescent="0.3">
      <c r="B15" s="24"/>
      <c r="C15" s="27" t="s">
        <v>64</v>
      </c>
      <c r="D15" s="28"/>
      <c r="E15" s="13"/>
      <c r="F15" s="13"/>
    </row>
    <row r="16" spans="2:7" x14ac:dyDescent="0.25">
      <c r="B16" s="13"/>
      <c r="C16" s="14"/>
      <c r="D16" s="14"/>
      <c r="E16" s="13"/>
      <c r="F16" s="13"/>
    </row>
    <row r="17" spans="2:6" x14ac:dyDescent="0.25">
      <c r="B17" s="10" t="s">
        <v>71</v>
      </c>
      <c r="C17" s="19" t="s">
        <v>25</v>
      </c>
      <c r="D17" s="19"/>
      <c r="E17" s="13"/>
      <c r="F17" s="13"/>
    </row>
    <row r="18" spans="2:6" x14ac:dyDescent="0.25">
      <c r="B18" s="13"/>
      <c r="C18" s="14"/>
      <c r="D18" s="14"/>
      <c r="E18" s="13"/>
      <c r="F18" s="13"/>
    </row>
    <row r="19" spans="2:6" x14ac:dyDescent="0.25">
      <c r="B19" s="10" t="s">
        <v>72</v>
      </c>
      <c r="C19" s="19" t="s">
        <v>25</v>
      </c>
      <c r="D19" s="19"/>
      <c r="E19" s="13"/>
      <c r="F19" s="13"/>
    </row>
    <row r="20" spans="2:6" x14ac:dyDescent="0.25">
      <c r="B20" s="10" t="s">
        <v>73</v>
      </c>
      <c r="C20" s="19" t="s">
        <v>76</v>
      </c>
      <c r="D20" s="19"/>
      <c r="E20" s="13"/>
      <c r="F20" s="13"/>
    </row>
    <row r="22" spans="2:6" x14ac:dyDescent="0.25">
      <c r="B22" s="4" t="s">
        <v>83</v>
      </c>
      <c r="C22" s="5">
        <v>10</v>
      </c>
      <c r="D22" s="15" t="s">
        <v>0</v>
      </c>
    </row>
    <row r="23" spans="2:6" x14ac:dyDescent="0.25">
      <c r="B23" s="4" t="s">
        <v>1</v>
      </c>
      <c r="C23" s="5">
        <v>100</v>
      </c>
      <c r="D23" s="15" t="s">
        <v>2</v>
      </c>
    </row>
    <row r="24" spans="2:6" x14ac:dyDescent="0.25">
      <c r="B24" s="4" t="s">
        <v>1</v>
      </c>
      <c r="C24" s="6">
        <f>C23*0.1047198</f>
        <v>10.47198</v>
      </c>
      <c r="D24" s="15" t="s">
        <v>3</v>
      </c>
    </row>
    <row r="25" spans="2:6" x14ac:dyDescent="0.25">
      <c r="B25" s="4" t="s">
        <v>4</v>
      </c>
      <c r="C25" s="6">
        <f>(C22*C24)/1000</f>
        <v>0.1047198</v>
      </c>
      <c r="D25" s="15" t="s">
        <v>5</v>
      </c>
    </row>
    <row r="26" spans="2:6" x14ac:dyDescent="0.25">
      <c r="C26" s="3"/>
      <c r="D26" s="2"/>
    </row>
    <row r="27" spans="2:6" x14ac:dyDescent="0.25">
      <c r="B27" s="4" t="s">
        <v>6</v>
      </c>
      <c r="C27" s="5">
        <v>15</v>
      </c>
      <c r="D27" s="15" t="s">
        <v>0</v>
      </c>
    </row>
    <row r="28" spans="2:6" x14ac:dyDescent="0.25">
      <c r="B28" s="4" t="s">
        <v>7</v>
      </c>
      <c r="C28" s="5">
        <v>150</v>
      </c>
      <c r="D28" s="15" t="s">
        <v>2</v>
      </c>
    </row>
    <row r="29" spans="2:6" x14ac:dyDescent="0.25">
      <c r="B29" s="4" t="s">
        <v>7</v>
      </c>
      <c r="C29" s="6">
        <f>C28*0.1047198</f>
        <v>15.70797</v>
      </c>
      <c r="D29" s="15" t="s">
        <v>3</v>
      </c>
    </row>
    <row r="30" spans="2:6" x14ac:dyDescent="0.25">
      <c r="B30" s="4" t="s">
        <v>8</v>
      </c>
      <c r="C30" s="6">
        <f>(C27*C29)/1000</f>
        <v>0.23561955000000001</v>
      </c>
      <c r="D30" s="15" t="s">
        <v>5</v>
      </c>
    </row>
    <row r="31" spans="2:6" x14ac:dyDescent="0.25">
      <c r="B31" s="4" t="s">
        <v>12</v>
      </c>
      <c r="C31" s="5">
        <v>5</v>
      </c>
      <c r="D31" s="15" t="s">
        <v>13</v>
      </c>
    </row>
    <row r="32" spans="2:6" x14ac:dyDescent="0.25">
      <c r="C32" s="3"/>
      <c r="D32" s="2"/>
    </row>
    <row r="33" spans="2:5" x14ac:dyDescent="0.25">
      <c r="B33" s="4" t="s">
        <v>9</v>
      </c>
      <c r="C33" s="5">
        <v>24</v>
      </c>
      <c r="D33" s="15" t="s">
        <v>10</v>
      </c>
    </row>
    <row r="34" spans="2:5" x14ac:dyDescent="0.25">
      <c r="B34" s="18" t="s">
        <v>89</v>
      </c>
      <c r="C34" s="6">
        <f>(C25*1000)/C33/0.8</f>
        <v>5.4541562500000005</v>
      </c>
      <c r="D34" s="15" t="s">
        <v>11</v>
      </c>
      <c r="E34" t="s">
        <v>65</v>
      </c>
    </row>
    <row r="35" spans="2:5" x14ac:dyDescent="0.25">
      <c r="B35" s="18" t="s">
        <v>90</v>
      </c>
      <c r="C35" s="6">
        <f>(C30*1000)/C33</f>
        <v>9.8174812500000002</v>
      </c>
      <c r="D35" s="15" t="s">
        <v>11</v>
      </c>
      <c r="E35" t="s">
        <v>65</v>
      </c>
    </row>
    <row r="36" spans="2:5" x14ac:dyDescent="0.25">
      <c r="C36" s="3"/>
      <c r="D36" s="2"/>
    </row>
    <row r="37" spans="2:5" x14ac:dyDescent="0.25">
      <c r="B37" s="4" t="s">
        <v>66</v>
      </c>
      <c r="C37" s="5">
        <v>20</v>
      </c>
      <c r="D37" s="15" t="s">
        <v>17</v>
      </c>
    </row>
    <row r="38" spans="2:5" x14ac:dyDescent="0.25">
      <c r="B38" s="4" t="s">
        <v>15</v>
      </c>
      <c r="C38" s="5">
        <v>-20</v>
      </c>
      <c r="D38" s="15" t="s">
        <v>17</v>
      </c>
    </row>
    <row r="39" spans="2:5" x14ac:dyDescent="0.25">
      <c r="B39" s="4" t="s">
        <v>16</v>
      </c>
      <c r="C39" s="5">
        <v>50</v>
      </c>
      <c r="D39" s="15" t="s">
        <v>17</v>
      </c>
    </row>
    <row r="40" spans="2:5" x14ac:dyDescent="0.25">
      <c r="B40" s="4" t="s">
        <v>50</v>
      </c>
      <c r="C40" s="7" t="s">
        <v>23</v>
      </c>
      <c r="D40" s="16" t="s">
        <v>68</v>
      </c>
    </row>
    <row r="41" spans="2:5" x14ac:dyDescent="0.25">
      <c r="C41" s="2"/>
      <c r="D41" s="2"/>
    </row>
    <row r="42" spans="2:5" x14ac:dyDescent="0.25">
      <c r="B42" s="4" t="s">
        <v>18</v>
      </c>
      <c r="C42" s="7" t="s">
        <v>27</v>
      </c>
      <c r="D42" s="16" t="s">
        <v>68</v>
      </c>
    </row>
    <row r="43" spans="2:5" x14ac:dyDescent="0.25">
      <c r="B43" s="4" t="s">
        <v>33</v>
      </c>
      <c r="C43" s="7" t="s">
        <v>36</v>
      </c>
      <c r="D43" s="16" t="s">
        <v>68</v>
      </c>
    </row>
    <row r="44" spans="2:5" x14ac:dyDescent="0.25">
      <c r="B44" s="4" t="s">
        <v>34</v>
      </c>
      <c r="C44" s="5">
        <v>24</v>
      </c>
      <c r="D44" s="15" t="s">
        <v>10</v>
      </c>
    </row>
    <row r="45" spans="2:5" x14ac:dyDescent="0.25">
      <c r="C45" s="2"/>
      <c r="D45" s="2"/>
    </row>
    <row r="46" spans="2:5" x14ac:dyDescent="0.25">
      <c r="B46" s="4" t="s">
        <v>85</v>
      </c>
      <c r="C46" s="7">
        <v>5</v>
      </c>
      <c r="D46" s="16" t="s">
        <v>68</v>
      </c>
    </row>
    <row r="47" spans="2:5" x14ac:dyDescent="0.25">
      <c r="B47" s="4" t="s">
        <v>86</v>
      </c>
      <c r="C47" s="7">
        <v>5</v>
      </c>
      <c r="D47" s="16" t="s">
        <v>68</v>
      </c>
    </row>
    <row r="48" spans="2:5" x14ac:dyDescent="0.25">
      <c r="B48" s="4" t="s">
        <v>39</v>
      </c>
      <c r="C48" s="8" t="str">
        <f>_xlfn.CONCAT(C46,C47)</f>
        <v>55</v>
      </c>
      <c r="D48" s="16" t="s">
        <v>68</v>
      </c>
    </row>
    <row r="49" spans="2:5" x14ac:dyDescent="0.25">
      <c r="C49" s="2"/>
      <c r="D49" s="2"/>
    </row>
    <row r="50" spans="2:5" x14ac:dyDescent="0.25">
      <c r="B50" s="4" t="s">
        <v>43</v>
      </c>
      <c r="C50" s="9">
        <v>200</v>
      </c>
      <c r="D50" s="15" t="s">
        <v>45</v>
      </c>
    </row>
    <row r="51" spans="2:5" x14ac:dyDescent="0.25">
      <c r="B51" s="4" t="s">
        <v>44</v>
      </c>
      <c r="C51" s="9">
        <v>150</v>
      </c>
      <c r="D51" s="15" t="s">
        <v>45</v>
      </c>
    </row>
    <row r="52" spans="2:5" x14ac:dyDescent="0.25">
      <c r="B52" s="4" t="s">
        <v>69</v>
      </c>
      <c r="C52" s="9">
        <v>5</v>
      </c>
      <c r="D52" s="15" t="s">
        <v>70</v>
      </c>
    </row>
    <row r="53" spans="2:5" x14ac:dyDescent="0.25">
      <c r="B53" s="18" t="s">
        <v>91</v>
      </c>
      <c r="C53" s="9">
        <v>12</v>
      </c>
      <c r="D53" s="15" t="s">
        <v>45</v>
      </c>
    </row>
    <row r="54" spans="2:5" x14ac:dyDescent="0.25">
      <c r="B54" s="18" t="s">
        <v>92</v>
      </c>
      <c r="C54" s="9">
        <v>25</v>
      </c>
      <c r="D54" s="15" t="s">
        <v>45</v>
      </c>
    </row>
    <row r="55" spans="2:5" x14ac:dyDescent="0.25">
      <c r="B55" s="4" t="s">
        <v>46</v>
      </c>
      <c r="C55" s="9">
        <v>1000</v>
      </c>
      <c r="D55" s="15" t="s">
        <v>49</v>
      </c>
    </row>
    <row r="56" spans="2:5" x14ac:dyDescent="0.25">
      <c r="B56" s="4" t="s">
        <v>47</v>
      </c>
      <c r="C56" s="9">
        <v>1000</v>
      </c>
      <c r="D56" s="15" t="s">
        <v>49</v>
      </c>
    </row>
    <row r="57" spans="2:5" x14ac:dyDescent="0.25">
      <c r="B57" s="4" t="s">
        <v>48</v>
      </c>
      <c r="C57" s="9">
        <v>100</v>
      </c>
      <c r="D57" s="15" t="s">
        <v>0</v>
      </c>
    </row>
    <row r="58" spans="2:5" x14ac:dyDescent="0.25">
      <c r="D58" s="2"/>
    </row>
    <row r="59" spans="2:5" x14ac:dyDescent="0.25">
      <c r="B59" s="4" t="s">
        <v>51</v>
      </c>
      <c r="C59" s="11">
        <v>45170</v>
      </c>
      <c r="D59" s="15" t="s">
        <v>56</v>
      </c>
    </row>
    <row r="60" spans="2:5" x14ac:dyDescent="0.25">
      <c r="B60" s="4" t="s">
        <v>58</v>
      </c>
      <c r="C60" s="9">
        <v>5</v>
      </c>
      <c r="D60" s="15" t="s">
        <v>57</v>
      </c>
    </row>
    <row r="61" spans="2:5" x14ac:dyDescent="0.25">
      <c r="B61" s="4" t="s">
        <v>52</v>
      </c>
      <c r="C61" s="9">
        <v>5000</v>
      </c>
      <c r="D61" s="15" t="s">
        <v>55</v>
      </c>
    </row>
    <row r="62" spans="2:5" x14ac:dyDescent="0.25">
      <c r="B62" s="4" t="s">
        <v>53</v>
      </c>
      <c r="C62" s="9">
        <v>50000</v>
      </c>
      <c r="D62" s="15" t="s">
        <v>55</v>
      </c>
    </row>
    <row r="63" spans="2:5" x14ac:dyDescent="0.25">
      <c r="B63" s="4" t="s">
        <v>52</v>
      </c>
      <c r="C63" s="12">
        <f>ROUNDUP(C61*'Exchange Rate'!$D$2,0)</f>
        <v>4598</v>
      </c>
      <c r="D63" s="15" t="s">
        <v>60</v>
      </c>
      <c r="E63" t="s">
        <v>62</v>
      </c>
    </row>
    <row r="64" spans="2:5" x14ac:dyDescent="0.25">
      <c r="B64" s="4" t="s">
        <v>52</v>
      </c>
      <c r="C64" s="12">
        <f>ROUNDUP(C61*'Exchange Rate'!$D$3,0)</f>
        <v>3933</v>
      </c>
      <c r="D64" s="15" t="s">
        <v>61</v>
      </c>
      <c r="E64" t="s">
        <v>62</v>
      </c>
    </row>
    <row r="65" spans="2:5" x14ac:dyDescent="0.25">
      <c r="D65" s="2"/>
    </row>
    <row r="66" spans="2:5" x14ac:dyDescent="0.25">
      <c r="B66" s="4" t="s">
        <v>54</v>
      </c>
      <c r="C66" s="11">
        <v>45444</v>
      </c>
      <c r="D66" s="15" t="s">
        <v>56</v>
      </c>
    </row>
    <row r="67" spans="2:5" x14ac:dyDescent="0.25">
      <c r="B67" s="4" t="s">
        <v>67</v>
      </c>
      <c r="C67" s="9">
        <v>1000</v>
      </c>
      <c r="D67" s="15" t="s">
        <v>57</v>
      </c>
    </row>
    <row r="68" spans="2:5" x14ac:dyDescent="0.25">
      <c r="B68" s="4" t="s">
        <v>59</v>
      </c>
      <c r="C68" s="9">
        <v>2400</v>
      </c>
      <c r="D68" s="15" t="s">
        <v>55</v>
      </c>
    </row>
    <row r="69" spans="2:5" x14ac:dyDescent="0.25">
      <c r="B69" s="4" t="s">
        <v>59</v>
      </c>
      <c r="C69" s="12">
        <f>ROUNDUP(C68*'Exchange Rate'!$D$2,0)</f>
        <v>2207</v>
      </c>
      <c r="D69" s="15" t="s">
        <v>60</v>
      </c>
      <c r="E69" t="s">
        <v>62</v>
      </c>
    </row>
    <row r="70" spans="2:5" x14ac:dyDescent="0.25">
      <c r="B70" s="4" t="s">
        <v>59</v>
      </c>
      <c r="C70" s="12">
        <f>ROUNDUP(C68*'Exchange Rate'!$D$3,0)</f>
        <v>1888</v>
      </c>
      <c r="D70" s="15" t="s">
        <v>61</v>
      </c>
      <c r="E70" t="s">
        <v>62</v>
      </c>
    </row>
  </sheetData>
  <mergeCells count="11">
    <mergeCell ref="B5:B8"/>
    <mergeCell ref="B9:B12"/>
    <mergeCell ref="B14:B15"/>
    <mergeCell ref="C14:D14"/>
    <mergeCell ref="C15:D15"/>
    <mergeCell ref="C17:D17"/>
    <mergeCell ref="C19:D19"/>
    <mergeCell ref="C20:D20"/>
    <mergeCell ref="C5:F8"/>
    <mergeCell ref="C4:F4"/>
    <mergeCell ref="C9:F12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67EEF1CC-C880-4E63-80AD-CDE28BFED840}">
          <x14:formula1>
            <xm:f>Lookups!$D$3:$D$10</xm:f>
          </x14:formula1>
          <xm:sqref>C42</xm:sqref>
        </x14:dataValidation>
        <x14:dataValidation type="list" allowBlank="1" showInputMessage="1" showErrorMessage="1" xr:uid="{A93726FC-3C0A-4BBE-A2D1-9D4C0EC3B23C}">
          <x14:formula1>
            <xm:f>Lookups!$B$3:$B$6</xm:f>
          </x14:formula1>
          <xm:sqref>C40</xm:sqref>
        </x14:dataValidation>
        <x14:dataValidation type="list" allowBlank="1" showInputMessage="1" showErrorMessage="1" xr:uid="{3F867DA5-35B7-49DE-8A39-C54AD58C6F1F}">
          <x14:formula1>
            <xm:f>Lookups!$F$3:$F$5</xm:f>
          </x14:formula1>
          <xm:sqref>C43</xm:sqref>
        </x14:dataValidation>
        <x14:dataValidation type="list" allowBlank="1" showInputMessage="1" showErrorMessage="1" xr:uid="{23983D95-102D-474C-B767-1E01299E7779}">
          <x14:formula1>
            <xm:f>Lookups!$H$3:$H$9</xm:f>
          </x14:formula1>
          <xm:sqref>C46</xm:sqref>
        </x14:dataValidation>
        <x14:dataValidation type="list" allowBlank="1" showInputMessage="1" showErrorMessage="1" xr:uid="{CBA434B2-7834-4705-8638-8BDC24AB242A}">
          <x14:formula1>
            <xm:f>Lookups!$I$3:$I$12</xm:f>
          </x14:formula1>
          <xm:sqref>C47</xm:sqref>
        </x14:dataValidation>
        <x14:dataValidation type="list" allowBlank="1" showInputMessage="1" showErrorMessage="1" xr:uid="{11A8FABA-649C-4692-B892-A0B89F45BDBE}">
          <x14:formula1>
            <xm:f>Lookups!$K$3:$K$6</xm:f>
          </x14:formula1>
          <xm:sqref>C17:D17</xm:sqref>
        </x14:dataValidation>
        <x14:dataValidation type="list" allowBlank="1" showInputMessage="1" showErrorMessage="1" xr:uid="{128841C1-3301-4372-BC9E-AF06F824A4E0}">
          <x14:formula1>
            <xm:f>Lookups!$M$3:$M$5</xm:f>
          </x14:formula1>
          <xm:sqref>C19:D19</xm:sqref>
        </x14:dataValidation>
        <x14:dataValidation type="list" allowBlank="1" showInputMessage="1" showErrorMessage="1" xr:uid="{4F25D6CD-D433-48C3-96AC-A52458735D2D}">
          <x14:formula1>
            <xm:f>Lookups!$O$3:$O$5</xm:f>
          </x14:formula1>
          <xm:sqref>C20:D20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C066F-20B6-412A-92B8-172CA5D04530}">
  <dimension ref="B2:E3"/>
  <sheetViews>
    <sheetView workbookViewId="0">
      <selection sqref="A1:A1048576"/>
    </sheetView>
  </sheetViews>
  <sheetFormatPr baseColWidth="10" defaultColWidth="9.140625" defaultRowHeight="15" x14ac:dyDescent="0.25"/>
  <cols>
    <col min="1" max="1" width="2.7109375" customWidth="1"/>
  </cols>
  <sheetData>
    <row r="2" spans="2:5" x14ac:dyDescent="0.25">
      <c r="B2">
        <v>1</v>
      </c>
      <c r="C2" t="s">
        <v>55</v>
      </c>
      <c r="D2" s="1">
        <v>0.91945463000000005</v>
      </c>
      <c r="E2" t="s">
        <v>60</v>
      </c>
    </row>
    <row r="3" spans="2:5" x14ac:dyDescent="0.25">
      <c r="B3">
        <v>1</v>
      </c>
      <c r="C3" t="s">
        <v>55</v>
      </c>
      <c r="D3" s="1">
        <v>0.78642973999999999</v>
      </c>
      <c r="E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93C0F-D8BD-468D-ADB5-F2AF139DE172}">
  <dimension ref="B2:O12"/>
  <sheetViews>
    <sheetView workbookViewId="0">
      <selection activeCell="G18" sqref="G18"/>
    </sheetView>
  </sheetViews>
  <sheetFormatPr baseColWidth="10" defaultColWidth="9.140625" defaultRowHeight="15" x14ac:dyDescent="0.25"/>
  <cols>
    <col min="1" max="1" width="2.7109375" customWidth="1"/>
    <col min="2" max="2" width="12.7109375" bestFit="1" customWidth="1"/>
    <col min="4" max="4" width="20.42578125" bestFit="1" customWidth="1"/>
    <col min="6" max="6" width="7.7109375" bestFit="1" customWidth="1"/>
    <col min="8" max="8" width="13.42578125" bestFit="1" customWidth="1"/>
    <col min="9" max="9" width="14.5703125" bestFit="1" customWidth="1"/>
    <col min="11" max="11" width="19.28515625" bestFit="1" customWidth="1"/>
    <col min="13" max="13" width="11.28515625" bestFit="1" customWidth="1"/>
    <col min="15" max="15" width="9.140625" bestFit="1" customWidth="1"/>
  </cols>
  <sheetData>
    <row r="2" spans="2:15" x14ac:dyDescent="0.25">
      <c r="B2" t="s">
        <v>14</v>
      </c>
      <c r="D2" t="s">
        <v>24</v>
      </c>
      <c r="F2" t="s">
        <v>19</v>
      </c>
      <c r="H2" t="s">
        <v>37</v>
      </c>
      <c r="I2" t="s">
        <v>38</v>
      </c>
      <c r="K2" t="s">
        <v>71</v>
      </c>
      <c r="M2" t="s">
        <v>74</v>
      </c>
      <c r="O2" t="s">
        <v>75</v>
      </c>
    </row>
    <row r="3" spans="2:15" x14ac:dyDescent="0.25">
      <c r="B3" t="s">
        <v>25</v>
      </c>
      <c r="D3" t="s">
        <v>25</v>
      </c>
      <c r="F3" t="s">
        <v>25</v>
      </c>
      <c r="H3" t="s">
        <v>25</v>
      </c>
      <c r="I3" t="s">
        <v>20</v>
      </c>
      <c r="K3" t="s">
        <v>25</v>
      </c>
      <c r="M3" t="s">
        <v>25</v>
      </c>
      <c r="O3" t="s">
        <v>76</v>
      </c>
    </row>
    <row r="4" spans="2:15" x14ac:dyDescent="0.25">
      <c r="B4" t="s">
        <v>21</v>
      </c>
      <c r="D4" t="s">
        <v>26</v>
      </c>
      <c r="F4" t="s">
        <v>35</v>
      </c>
      <c r="H4" s="2">
        <v>1</v>
      </c>
      <c r="I4" s="2">
        <v>1</v>
      </c>
      <c r="K4" t="s">
        <v>21</v>
      </c>
      <c r="M4" t="s">
        <v>79</v>
      </c>
      <c r="O4" t="s">
        <v>77</v>
      </c>
    </row>
    <row r="5" spans="2:15" x14ac:dyDescent="0.25">
      <c r="B5" t="s">
        <v>23</v>
      </c>
      <c r="D5" t="s">
        <v>27</v>
      </c>
      <c r="F5" t="s">
        <v>36</v>
      </c>
      <c r="H5" s="2">
        <v>2</v>
      </c>
      <c r="I5" s="2">
        <v>2</v>
      </c>
      <c r="K5" t="s">
        <v>82</v>
      </c>
      <c r="M5" t="s">
        <v>80</v>
      </c>
      <c r="O5" t="s">
        <v>78</v>
      </c>
    </row>
    <row r="6" spans="2:15" x14ac:dyDescent="0.25">
      <c r="B6" t="s">
        <v>22</v>
      </c>
      <c r="D6" t="s">
        <v>28</v>
      </c>
      <c r="H6" s="2">
        <v>3</v>
      </c>
      <c r="I6" s="2">
        <v>3</v>
      </c>
      <c r="K6" t="s">
        <v>81</v>
      </c>
    </row>
    <row r="7" spans="2:15" x14ac:dyDescent="0.25">
      <c r="D7" t="s">
        <v>29</v>
      </c>
      <c r="H7" s="2">
        <v>4</v>
      </c>
      <c r="I7" s="2">
        <v>4</v>
      </c>
    </row>
    <row r="8" spans="2:15" x14ac:dyDescent="0.25">
      <c r="D8" t="s">
        <v>30</v>
      </c>
      <c r="H8" s="2">
        <v>5</v>
      </c>
      <c r="I8" s="2">
        <v>5</v>
      </c>
    </row>
    <row r="9" spans="2:15" x14ac:dyDescent="0.25">
      <c r="D9" t="s">
        <v>31</v>
      </c>
      <c r="H9" s="2">
        <v>6</v>
      </c>
      <c r="I9" s="2">
        <v>6</v>
      </c>
    </row>
    <row r="10" spans="2:15" x14ac:dyDescent="0.25">
      <c r="D10" t="s">
        <v>32</v>
      </c>
      <c r="H10" s="2"/>
      <c r="I10" s="2">
        <v>7</v>
      </c>
    </row>
    <row r="11" spans="2:15" x14ac:dyDescent="0.25">
      <c r="H11" s="2"/>
      <c r="I11" s="2">
        <v>8</v>
      </c>
    </row>
    <row r="12" spans="2:15" x14ac:dyDescent="0.25">
      <c r="H12" s="2"/>
      <c r="I12" s="2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5EAD7E41A84C46AF528D67BA103407" ma:contentTypeVersion="16" ma:contentTypeDescription="Ein neues Dokument erstellen." ma:contentTypeScope="" ma:versionID="cc207a6ee5f380a7b4f146f907a8e3e6">
  <xsd:schema xmlns:xsd="http://www.w3.org/2001/XMLSchema" xmlns:xs="http://www.w3.org/2001/XMLSchema" xmlns:p="http://schemas.microsoft.com/office/2006/metadata/properties" xmlns:ns2="2ab46de7-b623-4027-8789-2252b22a5a50" xmlns:ns3="d3d2073d-ef57-4323-b78c-d38b46e950a2" targetNamespace="http://schemas.microsoft.com/office/2006/metadata/properties" ma:root="true" ma:fieldsID="0d0b7ef982b60082f564e8db88ea639a" ns2:_="" ns3:_="">
    <xsd:import namespace="2ab46de7-b623-4027-8789-2252b22a5a50"/>
    <xsd:import namespace="d3d2073d-ef57-4323-b78c-d38b46e950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46de7-b623-4027-8789-2252b22a5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27a3f6ed-94b0-4590-877e-cfd30cc94a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2073d-ef57-4323-b78c-d38b46e950a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7f7b626-192a-4956-bf2f-60820e683efa}" ma:internalName="TaxCatchAll" ma:showField="CatchAllData" ma:web="d3d2073d-ef57-4323-b78c-d38b46e950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EB516A-B54B-4C34-A9F1-15610346A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D52088-E210-4D40-A4D8-90B80B383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b46de7-b623-4027-8789-2252b22a5a50"/>
    <ds:schemaRef ds:uri="d3d2073d-ef57-4323-b78c-d38b46e950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Data Capture</vt:lpstr>
      <vt:lpstr>Exchange Rate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Howard</dc:creator>
  <cp:lastModifiedBy>Volker Löffler</cp:lastModifiedBy>
  <dcterms:created xsi:type="dcterms:W3CDTF">2023-07-05T14:29:34Z</dcterms:created>
  <dcterms:modified xsi:type="dcterms:W3CDTF">2024-07-11T10:12:58Z</dcterms:modified>
</cp:coreProperties>
</file>